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طلحة\"/>
    </mc:Choice>
  </mc:AlternateContent>
  <xr:revisionPtr revIDLastSave="0" documentId="13_ncr:1_{463C416E-8743-4BDF-BA4A-F14D900B7F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<sst xmlns="http://schemas.openxmlformats.org/spreadsheetml/2006/main" count="554" uniqueCount="447">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</sst>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388DBBAE-B448-4D51-84EC-F414966237D5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بطلحة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(787253.83)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21 / 4 / 1421 هـ      ترخيص رقم 91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/ 4 / 1421 هـ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طلحة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0537505174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Tn.talha91@gmail.com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0537505174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J14" sqref="J14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787253.83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2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.6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4.4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F14" sqref="F14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6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4.4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232" activePane="bottomRight" state="frozen"/>
      <selection pane="topRight" activeCell="M1" sqref="M1"/>
      <selection pane="bottomLeft" activeCell="A5" sqref="A5"/>
      <selection pane="bottomRight" activeCell="F245" sqref="F245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9818.5</v>
      </c>
      <c r="E5" s="223">
        <f>E6</f>
        <v>1307.5</v>
      </c>
      <c r="F5" s="224">
        <f>F210</f>
        <v>8511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1307.5</v>
      </c>
      <c r="E6" s="226">
        <f>E7+E38+E134+E190</f>
        <v>1307.5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180</v>
      </c>
      <c r="E38" s="226">
        <f>E39+E49+E88+E118</f>
        <v>180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180</v>
      </c>
      <c r="E39" s="226">
        <f>SUM(E40:E48)</f>
        <v>180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180</v>
      </c>
      <c r="E40" s="226">
        <v>180</v>
      </c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1127.5</v>
      </c>
      <c r="E134" s="226">
        <f>SUM(E135,E137,E144,E150,E155,E157,E159,E161,E163,E165,E167,E169,E171,E183)</f>
        <v>1127.5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1127.5</v>
      </c>
      <c r="E155" s="226">
        <f>E156</f>
        <v>1127.5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1127.5</v>
      </c>
      <c r="E156" s="226">
        <v>1127.5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8511</v>
      </c>
      <c r="E210" s="228"/>
      <c r="F210" s="227">
        <f>SUM(F211,F249)</f>
        <v>8511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8511</v>
      </c>
      <c r="E211" s="232"/>
      <c r="F211" s="227">
        <f>SUM(F212,F214,F223,F232,F238)</f>
        <v>8511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8511</v>
      </c>
      <c r="E238" s="232"/>
      <c r="F238" s="227">
        <f>SUM(F239:F248)</f>
        <v>8511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2500</v>
      </c>
      <c r="E244" s="232"/>
      <c r="F244" s="227">
        <v>2500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6011</v>
      </c>
      <c r="E245" s="232"/>
      <c r="F245" s="227">
        <v>6011</v>
      </c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9818.5</v>
      </c>
      <c r="E293" s="243">
        <f>E5</f>
        <v>1307.5</v>
      </c>
      <c r="F293" s="243">
        <f>F210</f>
        <v>8511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20" workbookViewId="0">
      <selection activeCell="D17" sqref="D17"/>
    </sheetView>
  </sheetViews>
  <sheetFormatPr defaultRowHeight="13.8"/>
  <cols>
    <col min="3" max="3" width="44.3984375" customWidth="1"/>
    <col min="4" max="5" width="9.8984375" bestFit="1" customWidth="1"/>
    <col min="6" max="6" width="17.59765625" customWidth="1"/>
  </cols>
  <sheetData>
    <row r="2" spans="2:6" ht="21">
      <c r="B2" s="288" t="s">
        <v>444</v>
      </c>
      <c r="C2" s="288"/>
      <c r="D2" s="288"/>
      <c r="E2" s="288"/>
      <c r="F2" s="288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359926.83</v>
      </c>
      <c r="E7" s="204">
        <v>384926.83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359926.83</v>
      </c>
      <c r="E15" s="161">
        <f>SUM(E7:E14)</f>
        <v>384926.83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1">
        <v>90100</v>
      </c>
      <c r="E17" s="211">
        <v>90100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46">
        <v>396720</v>
      </c>
      <c r="E20" s="211">
        <v>361620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486820</v>
      </c>
      <c r="E22" s="161">
        <f>SUM(E17:E21)</f>
        <v>451720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846746.83000000007</v>
      </c>
      <c r="E33" s="166">
        <f>E15+E22+E31</f>
        <v>836646.83000000007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9" zoomScale="96" zoomScaleNormal="96" workbookViewId="0">
      <selection activeCell="E10" sqref="E10"/>
    </sheetView>
  </sheetViews>
  <sheetFormatPr defaultRowHeight="13.8"/>
  <cols>
    <col min="3" max="3" width="8.09765625" bestFit="1" customWidth="1"/>
    <col min="4" max="4" width="33.3984375" customWidth="1"/>
    <col min="5" max="5" width="10.296875" bestFit="1" customWidth="1"/>
    <col min="6" max="6" width="12.3984375" bestFit="1" customWidth="1"/>
    <col min="7" max="7" width="23.3984375" customWidth="1"/>
  </cols>
  <sheetData>
    <row r="2" spans="3:7" ht="21">
      <c r="C2" s="288" t="s">
        <v>445</v>
      </c>
      <c r="D2" s="288"/>
      <c r="E2" s="288"/>
      <c r="F2" s="288"/>
      <c r="G2" s="288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247">
        <v>21011</v>
      </c>
      <c r="F9" s="159">
        <v>2220</v>
      </c>
      <c r="G9" s="160"/>
    </row>
    <row r="10" spans="3:7" ht="15.6">
      <c r="C10" s="104">
        <v>214</v>
      </c>
      <c r="D10" s="33" t="s">
        <v>69</v>
      </c>
      <c r="E10" s="159">
        <v>4725</v>
      </c>
      <c r="F10" s="159">
        <v>4725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25736</v>
      </c>
      <c r="F13" s="161">
        <f>SUM(F7:F12)</f>
        <v>6945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50">
        <f>F19+'تقرير المصروفات '!E134</f>
        <v>33757</v>
      </c>
      <c r="F19" s="211">
        <v>32629.5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33757</v>
      </c>
      <c r="F22" s="161">
        <f>SUM(F15:F21)</f>
        <v>32629.5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161605</v>
      </c>
      <c r="F25" s="204">
        <v>170116</v>
      </c>
      <c r="G25" s="160"/>
    </row>
    <row r="26" spans="3:7" ht="15.6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625648.82999999996</v>
      </c>
      <c r="F26" s="204">
        <v>626956.32999999996</v>
      </c>
      <c r="G26" s="160"/>
    </row>
    <row r="27" spans="3:7" ht="16.2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787253.83</v>
      </c>
      <c r="F28" s="164">
        <f>SUM(F25:F27)</f>
        <v>797072.33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6" t="s">
        <v>433</v>
      </c>
      <c r="D30" s="287"/>
      <c r="E30" s="166">
        <f>E13+E22+E28</f>
        <v>846746.83</v>
      </c>
      <c r="F30" s="166">
        <f>F13+F22+F28</f>
        <v>836646.83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9" t="s">
        <v>176</v>
      </c>
      <c r="C3" s="289"/>
      <c r="D3" s="289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8511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-8511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2500</v>
      </c>
      <c r="E38" s="117"/>
      <c r="F38" s="124">
        <v>31105006</v>
      </c>
      <c r="G38" s="125" t="s">
        <v>154</v>
      </c>
      <c r="H38" s="175"/>
      <c r="J38" s="140">
        <f t="shared" si="0"/>
        <v>-2500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6011</v>
      </c>
      <c r="E39" s="117"/>
      <c r="F39" s="124">
        <v>31105007</v>
      </c>
      <c r="G39" s="125" t="s">
        <v>156</v>
      </c>
      <c r="H39" s="175"/>
      <c r="J39" s="140">
        <f t="shared" si="0"/>
        <v>-6011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8511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-8511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170116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161605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2022-05-10T14:58:14Z</dcterms:modified>
</cp:coreProperties>
</file>